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5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<sst xmlns="http://schemas.openxmlformats.org/spreadsheetml/2006/main" count="132" uniqueCount="104">
  <si>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>伽师县2022年巩固拓展脱贫攻坚成果同乡村振兴有效衔接项目台账</t>
  </si>
  <si>
    <t>序号</t>
  </si>
  <si>
    <t>项目名称</t>
  </si>
  <si>
    <t>项目类型</t>
  </si>
  <si>
    <t>建设地点及内容</t>
  </si>
  <si>
    <t>本年度
计划投资
(万元)</t>
  </si>
  <si>
    <t>整合资金安排情况（万元）</t>
  </si>
  <si>
    <t>5月支出计划
（万元）</t>
  </si>
  <si>
    <t>1月支出</t>
  </si>
  <si>
    <t>3月支出</t>
  </si>
  <si>
    <t>4月支出</t>
  </si>
  <si>
    <t>5月支出</t>
  </si>
  <si>
    <t>6月支出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</si>
  <si>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</si>
  <si>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</si>
  <si>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</si>
  <si>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</si>
  <si>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</si>
  <si>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</si>
  <si>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</si>
  <si>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</si>
  <si>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</si>
  <si>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</si>
  <si>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</si>
  <si>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</si>
  <si>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</si>
  <si>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</si>
  <si>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</si>
  <si>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</si>
  <si>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</si>
  <si>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</si>
  <si>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伽师县林果加工厂建设项目</t>
  </si>
  <si>
    <t>产业增收</t>
  </si>
  <si>
    <t>在江巴孜乡色日克托克拉克（3）村建设林果加工厂，包含厂房建设、附属设施建设、林果加工设备购置等，总投资4000万元。</t>
  </si>
  <si>
    <t>供销社</t>
  </si>
  <si>
    <t>伽师县2022年拱棚建设项目</t>
  </si>
  <si>
    <t>为大力发展设施农业，增强瓜菜供应能力，提高农民收入，建设拱棚7000座。补助标准：拱棚1万元/座，总投资7000万元，衔接资金投入3500万元。</t>
  </si>
  <si>
    <t>农技推广中心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</si>
  <si>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</si>
  <si>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</si>
  <si>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</si>
  <si>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</si>
  <si>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</si>
  <si>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</si>
  <si>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</si>
  <si>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</si>
  <si>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</si>
  <si>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</si>
  <si>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</si>
  <si>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</si>
  <si>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</si>
  <si>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</si>
  <si>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</si>
  <si>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</si>
  <si>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5.10挂网</t>
  </si>
  <si>
    <t>喀什地区“一市四县”家禽养殖基地建设项目</t>
  </si>
  <si>
    <t>在喀什市伯什克然木乡喀拉库木（18）村，建设一座集孵化、育雏、养殖、屠宰等黑鸡家禽养殖基地的基础设施建设，设备购置等，总投资2000万元。</t>
  </si>
  <si>
    <t>设计</t>
  </si>
  <si>
    <t>喀什地区“一市四县”畜牧加工冷链建设项目</t>
  </si>
  <si>
    <t>一市四县建设一座畜牧屠宰加工厂。建设内容待宰间、屠宰间、急宰间及附属设施，并购置畜禽屠宰设备、冷藏设施等，总投资1000万元。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</si>
  <si>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</si>
  <si>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</si>
  <si>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</si>
  <si>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</si>
  <si>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</t>
  </si>
  <si>
    <t>江巴孜乡（防渗渠）</t>
  </si>
  <si>
    <t>卧里托格拉克镇</t>
  </si>
  <si>
    <t>卧里托格拉克镇（防渗渠）</t>
  </si>
  <si>
    <t>米夏乡</t>
  </si>
  <si>
    <t>米夏乡（道路）</t>
  </si>
  <si>
    <t>夏普吐勒镇</t>
  </si>
  <si>
    <t>夏普吐勒镇（道路）</t>
  </si>
  <si>
    <t>和夏阿瓦提镇</t>
  </si>
  <si>
    <t>和夏阿瓦提镇（防渗渠）</t>
  </si>
  <si>
    <t>克孜勒苏乡（防渗渠）</t>
  </si>
  <si>
    <t>古勒鲁克乡</t>
  </si>
  <si>
    <t>古勒鲁克乡（防渗渠\土地整治）</t>
  </si>
  <si>
    <t>伽师县小额贷款贴息项目</t>
  </si>
  <si>
    <t>全县小额信贷脱贫户贴息，资金800万元。</t>
  </si>
  <si>
    <t>财政局</t>
  </si>
  <si>
    <t>伽师县粤伽新梅产业园（二期）工程</t>
  </si>
  <si>
    <t>在英买里乡拉依力克（20）村新建冷链仓储19281.10平方米；新梅配送中心、新梅之家等配套服务区18181平方米；新建新梅加工区及配套附属设施建设。总投资15000万元，其中衔接资金投入5000万元，重点扶持冷链仓储、新梅配送中心、新梅加工区及配套附属设施等。</t>
  </si>
  <si>
    <t>英买里乡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</si>
  <si>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</si>
  <si>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</si>
  <si>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</si>
  <si>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</si>
  <si>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伽师县乡镇小微产业园建设项目</t>
  </si>
  <si>
    <t>在克孜勒博依镇5个村新建以假发、袜业劳动密集型和农产品加工等为主的小微产业园及配套附属设施，总投资9000万元。</t>
  </si>
  <si>
    <t>商工局</t>
  </si>
  <si>
    <t>有变动</t>
  </si>
  <si>
    <t>伽师县2022年乡村道路日常养护项目</t>
  </si>
  <si>
    <t>就业增收</t>
  </si>
  <si>
    <t>12个乡镇1254名护路员公益性岗位进行工资补助，每人每月1000元，计划资金1504.8万元。</t>
  </si>
  <si>
    <t>伽师县脱贫劳动力跨省就业补助项目</t>
  </si>
  <si>
    <t>对伽师县当年跨省就业时间不少于3个月的400名脱贫劳动力进行往返交通补助。补助标准：最高限额1000元/人/年（往返），低于1000元的可据实结算；跨年往返最高补助800元/人/年（单程），低于800元的可据实结算。</t>
  </si>
  <si>
    <t>人社局</t>
  </si>
  <si>
    <t>伽师县2022年示范村建设项目</t>
  </si>
  <si>
    <t>乡村建设行动</t>
  </si>
  <si>
    <t>对19个示范村开展垃圾污水处理、道路建设、渠道防渗、公共厕所、电子商务服务站等项目建设，补助标准：1000万元/村，总投资19000万元。</t>
  </si>
  <si>
    <t>住建局</t>
  </si>
  <si>
    <t>伽师县重点示范村建设项目</t>
  </si>
  <si>
    <t>在英买里乡英买里村、铁日木乡幸福村建设污水处理、垃圾处理、就业小市场、渠道建设、农牧民实训基地附属、基础设施、公共服务能力提升等，总投资8000万元。</t>
  </si>
  <si>
    <t>立项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</si>
</sst>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color rgb="FFFF00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177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2" fillId="0" borderId="0" xfId="0" applyNumberFormat="1" applyFont="1" applyFill="1" applyBorder="1" applyAlignment="1" applyProtection="1">
      <alignment horizontal="center" vertical="center"/>
      <protection/>
    </xf>
    <xf numFmtId="178" fontId="52" fillId="0" borderId="0" xfId="0" applyNumberFormat="1" applyFont="1" applyFill="1" applyBorder="1" applyAlignment="1" applyProtection="1">
      <alignment vertical="center"/>
      <protection/>
    </xf>
    <xf numFmtId="31" fontId="52" fillId="0" borderId="0" xfId="0" applyNumberFormat="1" applyFont="1" applyFill="1" applyBorder="1" applyAlignment="1" applyProtection="1">
      <alignment vertical="center"/>
      <protection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SheetLayoutView="100" workbookViewId="0" topLeftCell="C1">
      <selection activeCell="I7" sqref="I7"/>
    </sheetView>
  </sheetViews>
  <sheetFormatPr defaultColWidth="9.00390625" defaultRowHeight="14.25"/>
  <cols>
    <col min="1" max="1" width="9.00390625" style="1" customWidth="1"/>
    <col min="2" max="2" width="19.875" style="1" customWidth="1"/>
    <col min="3" max="3" width="9.00390625" style="1" customWidth="1"/>
    <col min="4" max="4" width="54.75390625" style="1" customWidth="1"/>
    <col min="5" max="11" width="9.00390625" style="1" customWidth="1"/>
    <col min="12" max="15" width="9.00390625" style="1" hidden="1" customWidth="1"/>
    <col min="16" max="16" width="9.00390625" style="1" customWidth="1"/>
    <col min="17" max="23" width="9.00390625" style="1" hidden="1" customWidth="1"/>
    <col min="24" max="24" width="9.00390625" style="1" customWidth="1"/>
    <col min="25" max="25" width="17.25390625" style="1" customWidth="1"/>
    <col min="26" max="26" width="9.00390625" style="1" customWidth="1"/>
    <col min="27" max="27" width="20.25390625" style="1" customWidth="1"/>
    <col min="28" max="16384" width="9.00390625" style="1" customWidth="1"/>
  </cols>
  <sheetData>
    <row r="1" spans="1:28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9"/>
      <c r="AA1" s="2"/>
      <c r="AB1" s="2"/>
    </row>
    <row r="2" spans="1:28" ht="14.25">
      <c r="A2" s="3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0"/>
      <c r="AA2" s="31"/>
      <c r="AB2" s="32"/>
    </row>
    <row r="3" spans="1:28" ht="14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/>
      <c r="H3" s="9"/>
      <c r="I3" s="9"/>
      <c r="J3" s="9"/>
      <c r="K3" s="18"/>
      <c r="L3" s="19" t="s">
        <v>7</v>
      </c>
      <c r="M3" s="20" t="s">
        <v>8</v>
      </c>
      <c r="N3" s="20" t="s">
        <v>9</v>
      </c>
      <c r="O3" s="20" t="s">
        <v>10</v>
      </c>
      <c r="P3" s="20" t="s">
        <v>11</v>
      </c>
      <c r="Q3" s="20" t="s">
        <v>12</v>
      </c>
      <c r="R3" s="20" t="s">
        <v>13</v>
      </c>
      <c r="S3" s="20" t="s">
        <v>14</v>
      </c>
      <c r="T3" s="20" t="s">
        <v>15</v>
      </c>
      <c r="U3" s="20" t="s">
        <v>16</v>
      </c>
      <c r="V3" s="20" t="s">
        <v>17</v>
      </c>
      <c r="W3" s="20" t="s">
        <v>18</v>
      </c>
      <c r="X3" s="20" t="s">
        <v>19</v>
      </c>
      <c r="Y3" s="20" t="s">
        <v>20</v>
      </c>
      <c r="Z3" s="33" t="s">
        <v>21</v>
      </c>
      <c r="AA3" s="6" t="s">
        <v>22</v>
      </c>
      <c r="AB3" s="6" t="s">
        <v>23</v>
      </c>
    </row>
    <row r="4" spans="1:28" ht="57">
      <c r="A4" s="6"/>
      <c r="B4" s="6"/>
      <c r="C4" s="6"/>
      <c r="D4" s="6"/>
      <c r="E4" s="10"/>
      <c r="F4" s="6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33"/>
      <c r="AA4" s="6"/>
      <c r="AB4" s="6"/>
    </row>
    <row r="5" spans="1:28" ht="60" customHeight="1">
      <c r="A5" s="12"/>
      <c r="B5" s="13"/>
      <c r="C5" s="12"/>
      <c r="D5" s="14" t="s">
        <v>30</v>
      </c>
      <c r="E5" s="12">
        <f>SUM(E6:E34)</f>
        <v>95433.06</v>
      </c>
      <c r="F5" s="12">
        <f aca="true" t="shared" si="0" ref="F5:X5">SUM(F6:F16)+F17+SUM(F26:F34)</f>
        <v>55309.89</v>
      </c>
      <c r="G5" s="12">
        <f t="shared" si="0"/>
        <v>52123.799999999996</v>
      </c>
      <c r="H5" s="12">
        <f t="shared" si="0"/>
        <v>2923.59</v>
      </c>
      <c r="I5" s="12">
        <f t="shared" si="0"/>
        <v>0</v>
      </c>
      <c r="J5" s="12">
        <f t="shared" si="0"/>
        <v>262.5</v>
      </c>
      <c r="K5" s="12">
        <f t="shared" si="0"/>
        <v>0</v>
      </c>
      <c r="L5" s="12">
        <f t="shared" si="0"/>
        <v>2054.544954</v>
      </c>
      <c r="M5" s="12">
        <f t="shared" si="0"/>
        <v>434.594028</v>
      </c>
      <c r="N5" s="12">
        <f t="shared" si="0"/>
        <v>13625.800667</v>
      </c>
      <c r="O5" s="12">
        <f t="shared" si="0"/>
        <v>4859.306044</v>
      </c>
      <c r="P5" s="12">
        <f t="shared" si="0"/>
        <v>1380.631965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20300.332704</v>
      </c>
      <c r="Y5" s="34">
        <f>SUM(Y6:Y34)</f>
        <v>37104.229307</v>
      </c>
      <c r="Z5" s="35">
        <f aca="true" t="shared" si="1" ref="Z5:Z33">X5/F5</f>
        <v>0.3670289834964416</v>
      </c>
      <c r="AA5" s="36">
        <f>X5/G5</f>
        <v>0.3894637901304203</v>
      </c>
      <c r="AB5" s="37">
        <f>X5-X30</f>
        <v>19673.332704</v>
      </c>
    </row>
    <row r="6" spans="1:28" ht="60" customHeight="1">
      <c r="A6" s="15">
        <v>1</v>
      </c>
      <c r="B6" s="16" t="s">
        <v>31</v>
      </c>
      <c r="C6" s="15" t="s">
        <v>32</v>
      </c>
      <c r="D6" s="16" t="s">
        <v>33</v>
      </c>
      <c r="E6" s="15">
        <v>4000</v>
      </c>
      <c r="F6" s="15">
        <f aca="true" t="shared" si="2" ref="F6:F33">SUM(G6:K6)</f>
        <v>4000</v>
      </c>
      <c r="G6" s="15">
        <v>4000</v>
      </c>
      <c r="H6" s="15"/>
      <c r="I6" s="15"/>
      <c r="J6" s="15"/>
      <c r="K6" s="15"/>
      <c r="L6" s="22"/>
      <c r="M6" s="22"/>
      <c r="N6" s="22"/>
      <c r="O6" s="22">
        <v>56</v>
      </c>
      <c r="P6" s="22">
        <v>49</v>
      </c>
      <c r="Q6" s="22"/>
      <c r="R6" s="22"/>
      <c r="S6" s="22"/>
      <c r="T6" s="22"/>
      <c r="U6" s="22"/>
      <c r="V6" s="22"/>
      <c r="W6" s="22"/>
      <c r="X6" s="22">
        <f aca="true" t="shared" si="3" ref="X6:X33">SUM(M6:W6)</f>
        <v>105</v>
      </c>
      <c r="Y6" s="22">
        <f aca="true" t="shared" si="4" ref="Y6:Y33">F6-X6</f>
        <v>3895</v>
      </c>
      <c r="Z6" s="35">
        <f t="shared" si="1"/>
        <v>0.02625</v>
      </c>
      <c r="AA6" s="15" t="s">
        <v>34</v>
      </c>
      <c r="AB6" s="38"/>
    </row>
    <row r="7" spans="1:28" ht="60" customHeight="1">
      <c r="A7" s="15">
        <v>2</v>
      </c>
      <c r="B7" s="16" t="s">
        <v>35</v>
      </c>
      <c r="C7" s="15" t="s">
        <v>32</v>
      </c>
      <c r="D7" s="16" t="s">
        <v>36</v>
      </c>
      <c r="E7" s="15">
        <v>3500</v>
      </c>
      <c r="F7" s="15">
        <f t="shared" si="2"/>
        <v>3500</v>
      </c>
      <c r="G7" s="15">
        <v>3500</v>
      </c>
      <c r="H7" s="15"/>
      <c r="I7" s="15"/>
      <c r="J7" s="15"/>
      <c r="K7" s="1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>
        <f t="shared" si="3"/>
        <v>0</v>
      </c>
      <c r="Y7" s="22">
        <f t="shared" si="4"/>
        <v>3500</v>
      </c>
      <c r="Z7" s="35">
        <f t="shared" si="1"/>
        <v>0</v>
      </c>
      <c r="AA7" s="15" t="s">
        <v>37</v>
      </c>
      <c r="AB7" s="38"/>
    </row>
    <row r="8" spans="1:28" ht="60" customHeight="1">
      <c r="A8" s="15">
        <v>3</v>
      </c>
      <c r="B8" s="16" t="s">
        <v>38</v>
      </c>
      <c r="C8" s="15" t="s">
        <v>32</v>
      </c>
      <c r="D8" s="16" t="s">
        <v>39</v>
      </c>
      <c r="E8" s="15">
        <v>9300</v>
      </c>
      <c r="F8" s="15">
        <f t="shared" si="2"/>
        <v>7753.24</v>
      </c>
      <c r="G8" s="15">
        <f>4300+3453.24</f>
        <v>7753.24</v>
      </c>
      <c r="H8" s="15"/>
      <c r="I8" s="15"/>
      <c r="J8" s="15"/>
      <c r="K8" s="15"/>
      <c r="L8" s="22">
        <v>700</v>
      </c>
      <c r="M8" s="22"/>
      <c r="N8" s="23">
        <f>2595.484091+112.414194</f>
        <v>2707.8982849999998</v>
      </c>
      <c r="O8" s="22">
        <f>714.263368+629.976017+2727.369669</f>
        <v>4071.609054</v>
      </c>
      <c r="P8" s="22"/>
      <c r="Q8" s="22"/>
      <c r="R8" s="22"/>
      <c r="S8" s="22"/>
      <c r="T8" s="22"/>
      <c r="U8" s="22"/>
      <c r="V8" s="22"/>
      <c r="W8" s="22"/>
      <c r="X8" s="22">
        <f t="shared" si="3"/>
        <v>6779.507339</v>
      </c>
      <c r="Y8" s="22">
        <f t="shared" si="4"/>
        <v>973.732661</v>
      </c>
      <c r="Z8" s="35">
        <f t="shared" si="1"/>
        <v>0.8744095808977924</v>
      </c>
      <c r="AA8" s="15" t="s">
        <v>40</v>
      </c>
      <c r="AB8" s="38"/>
    </row>
    <row r="9" spans="1:28" ht="60" customHeight="1">
      <c r="A9" s="15">
        <v>4</v>
      </c>
      <c r="B9" s="16" t="s">
        <v>41</v>
      </c>
      <c r="C9" s="15" t="s">
        <v>32</v>
      </c>
      <c r="D9" s="16" t="s">
        <v>42</v>
      </c>
      <c r="E9" s="15">
        <v>1390</v>
      </c>
      <c r="F9" s="15">
        <f t="shared" si="2"/>
        <v>1390</v>
      </c>
      <c r="G9" s="15">
        <v>1390</v>
      </c>
      <c r="H9" s="15"/>
      <c r="I9" s="15"/>
      <c r="J9" s="15"/>
      <c r="K9" s="15"/>
      <c r="L9" s="22"/>
      <c r="M9" s="22"/>
      <c r="N9" s="22">
        <v>1387</v>
      </c>
      <c r="O9" s="22"/>
      <c r="P9" s="22"/>
      <c r="Q9" s="22"/>
      <c r="R9" s="22"/>
      <c r="S9" s="22"/>
      <c r="T9" s="22"/>
      <c r="U9" s="22"/>
      <c r="V9" s="22"/>
      <c r="W9" s="22"/>
      <c r="X9" s="22">
        <f t="shared" si="3"/>
        <v>1387</v>
      </c>
      <c r="Y9" s="22">
        <f t="shared" si="4"/>
        <v>3</v>
      </c>
      <c r="Z9" s="35">
        <f t="shared" si="1"/>
        <v>0.9978417266187051</v>
      </c>
      <c r="AA9" s="15" t="s">
        <v>40</v>
      </c>
      <c r="AB9" s="38"/>
    </row>
    <row r="10" spans="1:28" ht="60" customHeight="1">
      <c r="A10" s="15">
        <v>5</v>
      </c>
      <c r="B10" s="16" t="s">
        <v>43</v>
      </c>
      <c r="C10" s="15" t="s">
        <v>32</v>
      </c>
      <c r="D10" s="16" t="s">
        <v>44</v>
      </c>
      <c r="E10" s="15">
        <v>85.26</v>
      </c>
      <c r="F10" s="15">
        <f t="shared" si="2"/>
        <v>85.26</v>
      </c>
      <c r="G10" s="15">
        <v>85.26</v>
      </c>
      <c r="H10" s="15"/>
      <c r="I10" s="15"/>
      <c r="J10" s="15"/>
      <c r="K10" s="15"/>
      <c r="L10" s="22"/>
      <c r="M10" s="22"/>
      <c r="N10" s="22">
        <v>45.26</v>
      </c>
      <c r="O10" s="22">
        <v>40</v>
      </c>
      <c r="P10" s="22"/>
      <c r="Q10" s="22"/>
      <c r="R10" s="22"/>
      <c r="S10" s="22"/>
      <c r="T10" s="22"/>
      <c r="U10" s="22"/>
      <c r="V10" s="22"/>
      <c r="W10" s="22"/>
      <c r="X10" s="22">
        <f t="shared" si="3"/>
        <v>85.25999999999999</v>
      </c>
      <c r="Y10" s="22">
        <f t="shared" si="4"/>
        <v>0</v>
      </c>
      <c r="Z10" s="35">
        <f t="shared" si="1"/>
        <v>0.9999999999999998</v>
      </c>
      <c r="AA10" s="15" t="s">
        <v>40</v>
      </c>
      <c r="AB10" s="38"/>
    </row>
    <row r="11" spans="1:28" ht="60" customHeight="1">
      <c r="A11" s="15">
        <v>6</v>
      </c>
      <c r="B11" s="16" t="s">
        <v>45</v>
      </c>
      <c r="C11" s="15" t="s">
        <v>32</v>
      </c>
      <c r="D11" s="16" t="s">
        <v>46</v>
      </c>
      <c r="E11" s="15">
        <v>1500</v>
      </c>
      <c r="F11" s="15">
        <f t="shared" si="2"/>
        <v>1500</v>
      </c>
      <c r="G11" s="15">
        <v>1237.5</v>
      </c>
      <c r="H11" s="15"/>
      <c r="I11" s="15"/>
      <c r="J11" s="15">
        <v>262.5</v>
      </c>
      <c r="K11" s="15"/>
      <c r="L11" s="24">
        <v>188.544954</v>
      </c>
      <c r="M11" s="24">
        <v>434.594028</v>
      </c>
      <c r="N11" s="24">
        <f>434.594028+4.5+1</f>
        <v>440.094028</v>
      </c>
      <c r="O11" s="24">
        <v>436.76699</v>
      </c>
      <c r="P11" s="24">
        <v>106.475514</v>
      </c>
      <c r="Q11" s="24"/>
      <c r="R11" s="24"/>
      <c r="S11" s="24"/>
      <c r="T11" s="24"/>
      <c r="U11" s="24"/>
      <c r="V11" s="24"/>
      <c r="W11" s="24"/>
      <c r="X11" s="22">
        <f t="shared" si="3"/>
        <v>1417.93056</v>
      </c>
      <c r="Y11" s="22">
        <f t="shared" si="4"/>
        <v>82.06943999999999</v>
      </c>
      <c r="Z11" s="35">
        <f t="shared" si="1"/>
        <v>0.94528704</v>
      </c>
      <c r="AA11" s="39" t="s">
        <v>47</v>
      </c>
      <c r="AB11" s="39"/>
    </row>
    <row r="12" spans="1:28" ht="60" customHeight="1">
      <c r="A12" s="15">
        <v>7</v>
      </c>
      <c r="B12" s="16" t="s">
        <v>48</v>
      </c>
      <c r="C12" s="15" t="s">
        <v>32</v>
      </c>
      <c r="D12" s="16" t="s">
        <v>49</v>
      </c>
      <c r="E12" s="15">
        <v>1500</v>
      </c>
      <c r="F12" s="15">
        <f t="shared" si="2"/>
        <v>1500</v>
      </c>
      <c r="G12" s="15">
        <v>1500</v>
      </c>
      <c r="H12" s="15"/>
      <c r="I12" s="15"/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2">
        <f t="shared" si="3"/>
        <v>0</v>
      </c>
      <c r="Y12" s="22">
        <f t="shared" si="4"/>
        <v>1500</v>
      </c>
      <c r="Z12" s="35">
        <f t="shared" si="1"/>
        <v>0</v>
      </c>
      <c r="AA12" s="39" t="s">
        <v>47</v>
      </c>
      <c r="AB12" s="39"/>
    </row>
    <row r="13" spans="1:28" ht="60" customHeight="1">
      <c r="A13" s="15">
        <v>8</v>
      </c>
      <c r="B13" s="16" t="s">
        <v>50</v>
      </c>
      <c r="C13" s="15" t="s">
        <v>32</v>
      </c>
      <c r="D13" s="16" t="s">
        <v>51</v>
      </c>
      <c r="E13" s="15">
        <v>930</v>
      </c>
      <c r="F13" s="15">
        <f t="shared" si="2"/>
        <v>930</v>
      </c>
      <c r="G13" s="15">
        <v>930</v>
      </c>
      <c r="H13" s="15"/>
      <c r="I13" s="15"/>
      <c r="J13" s="15"/>
      <c r="K13" s="15"/>
      <c r="L13" s="25">
        <v>383.6</v>
      </c>
      <c r="M13" s="25"/>
      <c r="N13" s="25">
        <f>483.4+27.5+8</f>
        <v>518.9</v>
      </c>
      <c r="O13" s="25">
        <v>27.5</v>
      </c>
      <c r="P13" s="26">
        <v>219.214462</v>
      </c>
      <c r="Q13" s="25"/>
      <c r="R13" s="25"/>
      <c r="S13" s="25"/>
      <c r="T13" s="25"/>
      <c r="U13" s="25"/>
      <c r="V13" s="25"/>
      <c r="W13" s="25"/>
      <c r="X13" s="22">
        <f t="shared" si="3"/>
        <v>765.614462</v>
      </c>
      <c r="Y13" s="22">
        <f t="shared" si="4"/>
        <v>164.385538</v>
      </c>
      <c r="Z13" s="35">
        <f t="shared" si="1"/>
        <v>0.8232413569892473</v>
      </c>
      <c r="AA13" s="39" t="s">
        <v>47</v>
      </c>
      <c r="AB13" s="39"/>
    </row>
    <row r="14" spans="1:28" ht="60" customHeight="1">
      <c r="A14" s="15">
        <v>9</v>
      </c>
      <c r="B14" s="16" t="s">
        <v>52</v>
      </c>
      <c r="C14" s="15" t="s">
        <v>32</v>
      </c>
      <c r="D14" s="16" t="s">
        <v>53</v>
      </c>
      <c r="E14" s="15">
        <v>8000</v>
      </c>
      <c r="F14" s="15">
        <f t="shared" si="2"/>
        <v>4000</v>
      </c>
      <c r="G14" s="15">
        <v>4000</v>
      </c>
      <c r="H14" s="15"/>
      <c r="I14" s="15"/>
      <c r="J14" s="15"/>
      <c r="K14" s="15"/>
      <c r="L14" s="25">
        <v>50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2">
        <f t="shared" si="3"/>
        <v>0</v>
      </c>
      <c r="Y14" s="22">
        <f t="shared" si="4"/>
        <v>4000</v>
      </c>
      <c r="Z14" s="35">
        <f t="shared" si="1"/>
        <v>0</v>
      </c>
      <c r="AA14" s="39" t="s">
        <v>47</v>
      </c>
      <c r="AB14" s="39" t="s">
        <v>54</v>
      </c>
    </row>
    <row r="15" spans="1:28" ht="60" customHeight="1">
      <c r="A15" s="15">
        <v>10</v>
      </c>
      <c r="B15" s="16" t="s">
        <v>55</v>
      </c>
      <c r="C15" s="15" t="s">
        <v>32</v>
      </c>
      <c r="D15" s="16" t="s">
        <v>56</v>
      </c>
      <c r="E15" s="15">
        <v>2000</v>
      </c>
      <c r="F15" s="15">
        <f t="shared" si="2"/>
        <v>2000</v>
      </c>
      <c r="G15" s="17"/>
      <c r="H15" s="15">
        <v>2000</v>
      </c>
      <c r="I15" s="15"/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2">
        <f t="shared" si="3"/>
        <v>0</v>
      </c>
      <c r="Y15" s="22">
        <f t="shared" si="4"/>
        <v>2000</v>
      </c>
      <c r="Z15" s="35">
        <f t="shared" si="1"/>
        <v>0</v>
      </c>
      <c r="AA15" s="39" t="s">
        <v>47</v>
      </c>
      <c r="AB15" s="39" t="s">
        <v>57</v>
      </c>
    </row>
    <row r="16" spans="1:28" ht="60" customHeight="1">
      <c r="A16" s="15">
        <v>11</v>
      </c>
      <c r="B16" s="16" t="s">
        <v>58</v>
      </c>
      <c r="C16" s="15" t="s">
        <v>32</v>
      </c>
      <c r="D16" s="16" t="s">
        <v>59</v>
      </c>
      <c r="E16" s="15">
        <v>1000</v>
      </c>
      <c r="F16" s="15">
        <f t="shared" si="2"/>
        <v>923.59</v>
      </c>
      <c r="G16" s="17"/>
      <c r="H16" s="15">
        <v>923.59</v>
      </c>
      <c r="I16" s="15"/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2">
        <f t="shared" si="3"/>
        <v>0</v>
      </c>
      <c r="Y16" s="22">
        <f t="shared" si="4"/>
        <v>923.59</v>
      </c>
      <c r="Z16" s="35">
        <f t="shared" si="1"/>
        <v>0</v>
      </c>
      <c r="AA16" s="39" t="s">
        <v>47</v>
      </c>
      <c r="AB16" s="39" t="s">
        <v>57</v>
      </c>
    </row>
    <row r="17" spans="1:28" ht="60" customHeight="1">
      <c r="A17" s="15">
        <v>12</v>
      </c>
      <c r="B17" s="16" t="s">
        <v>60</v>
      </c>
      <c r="C17" s="15" t="s">
        <v>32</v>
      </c>
      <c r="D17" s="16" t="s">
        <v>61</v>
      </c>
      <c r="E17" s="15">
        <v>2783</v>
      </c>
      <c r="F17" s="15">
        <f t="shared" si="2"/>
        <v>2783</v>
      </c>
      <c r="G17" s="15">
        <f aca="true" t="shared" si="5" ref="G17:K17">SUM(G18:G25)</f>
        <v>2783</v>
      </c>
      <c r="H17" s="15">
        <f t="shared" si="5"/>
        <v>0</v>
      </c>
      <c r="I17" s="15">
        <f t="shared" si="5"/>
        <v>0</v>
      </c>
      <c r="J17" s="15">
        <f t="shared" si="5"/>
        <v>0</v>
      </c>
      <c r="K17" s="15">
        <f t="shared" si="5"/>
        <v>0</v>
      </c>
      <c r="L17" s="15">
        <v>300</v>
      </c>
      <c r="M17" s="15">
        <f aca="true" t="shared" si="6" ref="M17:W17">SUM(M18:M25)</f>
        <v>0</v>
      </c>
      <c r="N17" s="15">
        <f t="shared" si="6"/>
        <v>12.756</v>
      </c>
      <c r="O17" s="15">
        <f t="shared" si="6"/>
        <v>102.03</v>
      </c>
      <c r="P17" s="15">
        <f t="shared" si="6"/>
        <v>573.541989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28">
        <f t="shared" si="3"/>
        <v>688.3279889999999</v>
      </c>
      <c r="Y17" s="22">
        <f t="shared" si="4"/>
        <v>2094.672011</v>
      </c>
      <c r="Z17" s="35">
        <f t="shared" si="1"/>
        <v>0.24733308983111746</v>
      </c>
      <c r="AA17" s="39" t="s">
        <v>62</v>
      </c>
      <c r="AB17" s="39"/>
    </row>
    <row r="18" spans="1:28" ht="60" customHeight="1">
      <c r="A18" s="15"/>
      <c r="B18" s="16" t="s">
        <v>63</v>
      </c>
      <c r="C18" s="15"/>
      <c r="D18" s="16" t="s">
        <v>63</v>
      </c>
      <c r="E18" s="15"/>
      <c r="F18" s="15">
        <f t="shared" si="2"/>
        <v>330</v>
      </c>
      <c r="G18" s="15">
        <v>330</v>
      </c>
      <c r="H18" s="15"/>
      <c r="I18" s="15"/>
      <c r="J18" s="15"/>
      <c r="K18" s="15"/>
      <c r="L18" s="15"/>
      <c r="M18" s="15"/>
      <c r="N18" s="15"/>
      <c r="O18" s="15">
        <v>102.03</v>
      </c>
      <c r="P18" s="15">
        <v>90.96</v>
      </c>
      <c r="Q18" s="27"/>
      <c r="R18" s="27"/>
      <c r="S18" s="27"/>
      <c r="T18" s="27"/>
      <c r="U18" s="27"/>
      <c r="V18" s="27"/>
      <c r="W18" s="27"/>
      <c r="X18" s="28">
        <f t="shared" si="3"/>
        <v>192.99</v>
      </c>
      <c r="Y18" s="22">
        <f t="shared" si="4"/>
        <v>137.01</v>
      </c>
      <c r="Z18" s="35">
        <f t="shared" si="1"/>
        <v>0.5848181818181818</v>
      </c>
      <c r="AA18" s="39"/>
      <c r="AB18" s="39"/>
    </row>
    <row r="19" spans="1:28" ht="60" customHeight="1">
      <c r="A19" s="15"/>
      <c r="B19" s="16" t="s">
        <v>64</v>
      </c>
      <c r="C19" s="15"/>
      <c r="D19" s="16" t="s">
        <v>65</v>
      </c>
      <c r="E19" s="15"/>
      <c r="F19" s="15">
        <f t="shared" si="2"/>
        <v>480</v>
      </c>
      <c r="G19" s="15">
        <v>480</v>
      </c>
      <c r="H19" s="15"/>
      <c r="I19" s="15"/>
      <c r="J19" s="15"/>
      <c r="K19" s="15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22">
        <f t="shared" si="3"/>
        <v>0</v>
      </c>
      <c r="Y19" s="22">
        <f t="shared" si="4"/>
        <v>480</v>
      </c>
      <c r="Z19" s="35">
        <f t="shared" si="1"/>
        <v>0</v>
      </c>
      <c r="AA19" s="39"/>
      <c r="AB19" s="39"/>
    </row>
    <row r="20" spans="1:28" ht="60" customHeight="1">
      <c r="A20" s="15"/>
      <c r="B20" s="16" t="s">
        <v>66</v>
      </c>
      <c r="C20" s="15"/>
      <c r="D20" s="16" t="s">
        <v>67</v>
      </c>
      <c r="E20" s="15"/>
      <c r="F20" s="15">
        <f t="shared" si="2"/>
        <v>330</v>
      </c>
      <c r="G20" s="15">
        <v>330</v>
      </c>
      <c r="H20" s="15"/>
      <c r="I20" s="15"/>
      <c r="J20" s="15"/>
      <c r="K20" s="15"/>
      <c r="L20" s="26"/>
      <c r="M20" s="26"/>
      <c r="N20" s="26"/>
      <c r="O20" s="26"/>
      <c r="P20" s="26">
        <v>88.36736</v>
      </c>
      <c r="Q20" s="27"/>
      <c r="R20" s="27"/>
      <c r="S20" s="27"/>
      <c r="T20" s="27"/>
      <c r="U20" s="27"/>
      <c r="V20" s="27"/>
      <c r="W20" s="27"/>
      <c r="X20" s="28">
        <f t="shared" si="3"/>
        <v>88.36736</v>
      </c>
      <c r="Y20" s="22">
        <f t="shared" si="4"/>
        <v>241.63263999999998</v>
      </c>
      <c r="Z20" s="35">
        <f t="shared" si="1"/>
        <v>0.2677798787878788</v>
      </c>
      <c r="AA20" s="39"/>
      <c r="AB20" s="39"/>
    </row>
    <row r="21" spans="1:28" ht="60" customHeight="1">
      <c r="A21" s="15"/>
      <c r="B21" s="16" t="s">
        <v>68</v>
      </c>
      <c r="C21" s="15"/>
      <c r="D21" s="16" t="s">
        <v>69</v>
      </c>
      <c r="E21" s="15"/>
      <c r="F21" s="15">
        <f t="shared" si="2"/>
        <v>390</v>
      </c>
      <c r="G21" s="15">
        <v>390</v>
      </c>
      <c r="H21" s="15"/>
      <c r="I21" s="15"/>
      <c r="J21" s="15"/>
      <c r="K21" s="15"/>
      <c r="L21" s="26"/>
      <c r="M21" s="26"/>
      <c r="N21" s="26"/>
      <c r="O21" s="26"/>
      <c r="P21" s="26">
        <v>107.2842</v>
      </c>
      <c r="Q21" s="27"/>
      <c r="R21" s="27"/>
      <c r="S21" s="27"/>
      <c r="T21" s="27"/>
      <c r="U21" s="27"/>
      <c r="V21" s="27"/>
      <c r="W21" s="27"/>
      <c r="X21" s="22">
        <f t="shared" si="3"/>
        <v>107.2842</v>
      </c>
      <c r="Y21" s="22">
        <f t="shared" si="4"/>
        <v>282.7158</v>
      </c>
      <c r="Z21" s="35">
        <f t="shared" si="1"/>
        <v>0.2750876923076923</v>
      </c>
      <c r="AA21" s="39"/>
      <c r="AB21" s="39"/>
    </row>
    <row r="22" spans="1:28" ht="60" customHeight="1">
      <c r="A22" s="15"/>
      <c r="B22" s="16" t="s">
        <v>70</v>
      </c>
      <c r="C22" s="15"/>
      <c r="D22" s="16" t="s">
        <v>71</v>
      </c>
      <c r="E22" s="15"/>
      <c r="F22" s="15">
        <f t="shared" si="2"/>
        <v>390</v>
      </c>
      <c r="G22" s="15">
        <v>390</v>
      </c>
      <c r="H22" s="15"/>
      <c r="I22" s="15"/>
      <c r="J22" s="15"/>
      <c r="K22" s="15"/>
      <c r="L22" s="26"/>
      <c r="M22" s="26"/>
      <c r="N22" s="26"/>
      <c r="O22" s="26"/>
      <c r="P22" s="26">
        <v>112.3616</v>
      </c>
      <c r="Q22" s="27"/>
      <c r="R22" s="27"/>
      <c r="S22" s="27"/>
      <c r="T22" s="27"/>
      <c r="U22" s="27"/>
      <c r="V22" s="27"/>
      <c r="W22" s="27"/>
      <c r="X22" s="28">
        <f t="shared" si="3"/>
        <v>112.3616</v>
      </c>
      <c r="Y22" s="22">
        <f t="shared" si="4"/>
        <v>277.6384</v>
      </c>
      <c r="Z22" s="35">
        <f t="shared" si="1"/>
        <v>0.2881066666666667</v>
      </c>
      <c r="AA22" s="39"/>
      <c r="AB22" s="39"/>
    </row>
    <row r="23" spans="1:28" ht="60" customHeight="1">
      <c r="A23" s="15"/>
      <c r="B23" s="16" t="s">
        <v>72</v>
      </c>
      <c r="C23" s="15"/>
      <c r="D23" s="16" t="s">
        <v>73</v>
      </c>
      <c r="E23" s="15"/>
      <c r="F23" s="15">
        <f t="shared" si="2"/>
        <v>283</v>
      </c>
      <c r="G23" s="15">
        <v>283</v>
      </c>
      <c r="H23" s="15"/>
      <c r="I23" s="15"/>
      <c r="J23" s="15"/>
      <c r="K23" s="15"/>
      <c r="L23" s="26"/>
      <c r="M23" s="26"/>
      <c r="N23" s="26"/>
      <c r="O23" s="26"/>
      <c r="P23" s="26">
        <v>95.673029</v>
      </c>
      <c r="Q23" s="27"/>
      <c r="R23" s="27"/>
      <c r="S23" s="27"/>
      <c r="T23" s="27"/>
      <c r="U23" s="27"/>
      <c r="V23" s="27"/>
      <c r="W23" s="27"/>
      <c r="X23" s="22">
        <f t="shared" si="3"/>
        <v>95.673029</v>
      </c>
      <c r="Y23" s="22">
        <f t="shared" si="4"/>
        <v>187.32697100000001</v>
      </c>
      <c r="Z23" s="35">
        <f t="shared" si="1"/>
        <v>0.33806724028268553</v>
      </c>
      <c r="AA23" s="39"/>
      <c r="AB23" s="39">
        <f>98.222029-2.549</f>
        <v>95.673029</v>
      </c>
    </row>
    <row r="24" spans="1:28" ht="60" customHeight="1">
      <c r="A24" s="15"/>
      <c r="B24" s="16" t="s">
        <v>74</v>
      </c>
      <c r="C24" s="15"/>
      <c r="D24" s="16" t="s">
        <v>74</v>
      </c>
      <c r="E24" s="15"/>
      <c r="F24" s="15">
        <f t="shared" si="2"/>
        <v>300</v>
      </c>
      <c r="G24" s="15">
        <v>300</v>
      </c>
      <c r="H24" s="15"/>
      <c r="I24" s="15"/>
      <c r="J24" s="15"/>
      <c r="K24" s="15"/>
      <c r="L24" s="26"/>
      <c r="M24" s="26"/>
      <c r="N24" s="26">
        <v>12.756</v>
      </c>
      <c r="O24" s="26"/>
      <c r="P24" s="26">
        <v>78.8958</v>
      </c>
      <c r="Q24" s="27"/>
      <c r="R24" s="27"/>
      <c r="S24" s="27"/>
      <c r="T24" s="27"/>
      <c r="U24" s="27"/>
      <c r="V24" s="27"/>
      <c r="W24" s="27"/>
      <c r="X24" s="22">
        <f t="shared" si="3"/>
        <v>91.6518</v>
      </c>
      <c r="Y24" s="22">
        <f t="shared" si="4"/>
        <v>208.34820000000002</v>
      </c>
      <c r="Z24" s="35">
        <f t="shared" si="1"/>
        <v>0.305506</v>
      </c>
      <c r="AA24" s="39"/>
      <c r="AB24" s="39"/>
    </row>
    <row r="25" spans="1:28" ht="60" customHeight="1">
      <c r="A25" s="15"/>
      <c r="B25" s="16" t="s">
        <v>75</v>
      </c>
      <c r="C25" s="15"/>
      <c r="D25" s="16" t="s">
        <v>76</v>
      </c>
      <c r="E25" s="15"/>
      <c r="F25" s="15">
        <f t="shared" si="2"/>
        <v>280</v>
      </c>
      <c r="G25" s="15">
        <v>280</v>
      </c>
      <c r="H25" s="15"/>
      <c r="I25" s="15"/>
      <c r="J25" s="15"/>
      <c r="K25" s="15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7"/>
      <c r="W25" s="27"/>
      <c r="X25" s="22">
        <f t="shared" si="3"/>
        <v>0</v>
      </c>
      <c r="Y25" s="22">
        <f t="shared" si="4"/>
        <v>280</v>
      </c>
      <c r="Z25" s="35">
        <f t="shared" si="1"/>
        <v>0</v>
      </c>
      <c r="AA25" s="39"/>
      <c r="AB25" s="39"/>
    </row>
    <row r="26" spans="1:28" ht="60" customHeight="1">
      <c r="A26" s="15">
        <v>13</v>
      </c>
      <c r="B26" s="16" t="s">
        <v>77</v>
      </c>
      <c r="C26" s="15" t="s">
        <v>32</v>
      </c>
      <c r="D26" s="16" t="s">
        <v>78</v>
      </c>
      <c r="E26" s="15">
        <v>800</v>
      </c>
      <c r="F26" s="15">
        <f t="shared" si="2"/>
        <v>500</v>
      </c>
      <c r="G26" s="15">
        <v>500</v>
      </c>
      <c r="H26" s="15"/>
      <c r="I26" s="15"/>
      <c r="J26" s="15"/>
      <c r="K26" s="15"/>
      <c r="L26" s="26"/>
      <c r="M26" s="26"/>
      <c r="N26" s="26">
        <v>344.692354</v>
      </c>
      <c r="O26" s="27"/>
      <c r="P26" s="27"/>
      <c r="Q26" s="27"/>
      <c r="R26" s="27"/>
      <c r="S26" s="27"/>
      <c r="T26" s="27"/>
      <c r="U26" s="27"/>
      <c r="V26" s="27"/>
      <c r="W26" s="27"/>
      <c r="X26" s="22">
        <f t="shared" si="3"/>
        <v>344.692354</v>
      </c>
      <c r="Y26" s="22">
        <f t="shared" si="4"/>
        <v>155.30764599999998</v>
      </c>
      <c r="Z26" s="35">
        <f t="shared" si="1"/>
        <v>0.6893847080000001</v>
      </c>
      <c r="AA26" s="39" t="s">
        <v>79</v>
      </c>
      <c r="AB26" s="39"/>
    </row>
    <row r="27" spans="1:28" ht="60" customHeight="1">
      <c r="A27" s="15">
        <v>14</v>
      </c>
      <c r="B27" s="16" t="s">
        <v>80</v>
      </c>
      <c r="C27" s="15" t="s">
        <v>32</v>
      </c>
      <c r="D27" s="16" t="s">
        <v>81</v>
      </c>
      <c r="E27" s="15">
        <v>5000</v>
      </c>
      <c r="F27" s="15">
        <f t="shared" si="2"/>
        <v>5000</v>
      </c>
      <c r="G27" s="15">
        <v>5000</v>
      </c>
      <c r="H27" s="15"/>
      <c r="I27" s="15"/>
      <c r="J27" s="15"/>
      <c r="K27" s="1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2">
        <f t="shared" si="3"/>
        <v>0</v>
      </c>
      <c r="Y27" s="22">
        <f t="shared" si="4"/>
        <v>5000</v>
      </c>
      <c r="Z27" s="35">
        <f t="shared" si="1"/>
        <v>0</v>
      </c>
      <c r="AA27" s="39" t="s">
        <v>82</v>
      </c>
      <c r="AB27" s="39"/>
    </row>
    <row r="28" spans="1:28" ht="60" customHeight="1">
      <c r="A28" s="15">
        <v>15</v>
      </c>
      <c r="B28" s="16" t="s">
        <v>83</v>
      </c>
      <c r="C28" s="15" t="s">
        <v>84</v>
      </c>
      <c r="D28" s="16" t="s">
        <v>85</v>
      </c>
      <c r="E28" s="15">
        <v>16100</v>
      </c>
      <c r="F28" s="15">
        <f t="shared" si="2"/>
        <v>8100</v>
      </c>
      <c r="G28" s="15">
        <v>8100</v>
      </c>
      <c r="H28" s="15"/>
      <c r="I28" s="15"/>
      <c r="J28" s="15"/>
      <c r="K28" s="15"/>
      <c r="L28" s="25">
        <v>307</v>
      </c>
      <c r="M28" s="25"/>
      <c r="N28" s="25">
        <v>7793</v>
      </c>
      <c r="O28" s="25"/>
      <c r="P28" s="25">
        <v>307</v>
      </c>
      <c r="Q28" s="25"/>
      <c r="R28" s="25"/>
      <c r="S28" s="25"/>
      <c r="T28" s="25"/>
      <c r="U28" s="25"/>
      <c r="V28" s="25"/>
      <c r="W28" s="25"/>
      <c r="X28" s="22">
        <f t="shared" si="3"/>
        <v>8100</v>
      </c>
      <c r="Y28" s="22">
        <f t="shared" si="4"/>
        <v>0</v>
      </c>
      <c r="Z28" s="35">
        <f t="shared" si="1"/>
        <v>1</v>
      </c>
      <c r="AA28" s="39" t="s">
        <v>86</v>
      </c>
      <c r="AB28" s="39"/>
    </row>
    <row r="29" spans="1:28" ht="60" customHeight="1">
      <c r="A29" s="15">
        <v>16</v>
      </c>
      <c r="B29" s="16" t="s">
        <v>87</v>
      </c>
      <c r="C29" s="15" t="s">
        <v>32</v>
      </c>
      <c r="D29" s="16" t="s">
        <v>88</v>
      </c>
      <c r="E29" s="15">
        <v>9000</v>
      </c>
      <c r="F29" s="15">
        <f t="shared" si="2"/>
        <v>5800</v>
      </c>
      <c r="G29" s="15">
        <v>5800</v>
      </c>
      <c r="H29" s="15"/>
      <c r="I29" s="15"/>
      <c r="J29" s="15"/>
      <c r="K29" s="1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2">
        <f t="shared" si="3"/>
        <v>0</v>
      </c>
      <c r="Y29" s="22">
        <f t="shared" si="4"/>
        <v>5800</v>
      </c>
      <c r="Z29" s="35">
        <f t="shared" si="1"/>
        <v>0</v>
      </c>
      <c r="AA29" s="39" t="s">
        <v>89</v>
      </c>
      <c r="AB29" s="39" t="s">
        <v>90</v>
      </c>
    </row>
    <row r="30" spans="1:28" ht="60" customHeight="1">
      <c r="A30" s="15">
        <v>17</v>
      </c>
      <c r="B30" s="16" t="s">
        <v>91</v>
      </c>
      <c r="C30" s="15" t="s">
        <v>92</v>
      </c>
      <c r="D30" s="16" t="s">
        <v>93</v>
      </c>
      <c r="E30" s="15">
        <v>1504.8</v>
      </c>
      <c r="F30" s="15">
        <f t="shared" si="2"/>
        <v>1504.8</v>
      </c>
      <c r="G30" s="15">
        <v>1504.8</v>
      </c>
      <c r="H30" s="15"/>
      <c r="I30" s="15"/>
      <c r="J30" s="15"/>
      <c r="K30" s="15"/>
      <c r="L30" s="25">
        <v>125.4</v>
      </c>
      <c r="M30" s="25"/>
      <c r="N30" s="25">
        <v>376.2</v>
      </c>
      <c r="O30" s="25">
        <v>125.4</v>
      </c>
      <c r="P30" s="25">
        <v>125.4</v>
      </c>
      <c r="Q30" s="25"/>
      <c r="R30" s="25"/>
      <c r="S30" s="25"/>
      <c r="T30" s="25"/>
      <c r="U30" s="25"/>
      <c r="V30" s="25"/>
      <c r="W30" s="25"/>
      <c r="X30" s="22">
        <f t="shared" si="3"/>
        <v>627</v>
      </c>
      <c r="Y30" s="22">
        <f t="shared" si="4"/>
        <v>877.8</v>
      </c>
      <c r="Z30" s="35">
        <f t="shared" si="1"/>
        <v>0.4166666666666667</v>
      </c>
      <c r="AA30" s="39" t="s">
        <v>63</v>
      </c>
      <c r="AB30" s="39"/>
    </row>
    <row r="31" spans="1:28" ht="60" customHeight="1">
      <c r="A31" s="15">
        <v>18</v>
      </c>
      <c r="B31" s="16" t="s">
        <v>94</v>
      </c>
      <c r="C31" s="15" t="s">
        <v>92</v>
      </c>
      <c r="D31" s="16" t="s">
        <v>95</v>
      </c>
      <c r="E31" s="15">
        <v>40</v>
      </c>
      <c r="F31" s="15">
        <f t="shared" si="2"/>
        <v>40</v>
      </c>
      <c r="G31" s="15">
        <v>40</v>
      </c>
      <c r="H31" s="15"/>
      <c r="I31" s="15"/>
      <c r="J31" s="15"/>
      <c r="K31" s="1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2">
        <f t="shared" si="3"/>
        <v>0</v>
      </c>
      <c r="Y31" s="22">
        <f t="shared" si="4"/>
        <v>40</v>
      </c>
      <c r="Z31" s="35">
        <f t="shared" si="1"/>
        <v>0</v>
      </c>
      <c r="AA31" s="39" t="s">
        <v>96</v>
      </c>
      <c r="AB31" s="39"/>
    </row>
    <row r="32" spans="1:28" ht="60" customHeight="1">
      <c r="A32" s="15">
        <v>19</v>
      </c>
      <c r="B32" s="16" t="s">
        <v>97</v>
      </c>
      <c r="C32" s="15" t="s">
        <v>98</v>
      </c>
      <c r="D32" s="16" t="s">
        <v>99</v>
      </c>
      <c r="E32" s="15">
        <v>19000</v>
      </c>
      <c r="F32" s="15">
        <f t="shared" si="2"/>
        <v>0</v>
      </c>
      <c r="G32" s="15"/>
      <c r="H32" s="15"/>
      <c r="I32" s="15"/>
      <c r="J32" s="15"/>
      <c r="K32" s="1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2">
        <f t="shared" si="3"/>
        <v>0</v>
      </c>
      <c r="Y32" s="22">
        <f t="shared" si="4"/>
        <v>0</v>
      </c>
      <c r="Z32" s="35" t="e">
        <f t="shared" si="1"/>
        <v>#DIV/0!</v>
      </c>
      <c r="AA32" s="39" t="s">
        <v>100</v>
      </c>
      <c r="AB32" s="39"/>
    </row>
    <row r="33" spans="1:28" ht="60" customHeight="1">
      <c r="A33" s="15">
        <v>20</v>
      </c>
      <c r="B33" s="16" t="s">
        <v>101</v>
      </c>
      <c r="C33" s="15" t="s">
        <v>98</v>
      </c>
      <c r="D33" s="16" t="s">
        <v>102</v>
      </c>
      <c r="E33" s="15">
        <v>8000</v>
      </c>
      <c r="F33" s="15">
        <f t="shared" si="2"/>
        <v>4000</v>
      </c>
      <c r="G33" s="15">
        <v>4000</v>
      </c>
      <c r="H33" s="15"/>
      <c r="I33" s="15"/>
      <c r="J33" s="15"/>
      <c r="K33" s="1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2">
        <f t="shared" si="3"/>
        <v>0</v>
      </c>
      <c r="Y33" s="22">
        <f t="shared" si="4"/>
        <v>4000</v>
      </c>
      <c r="Z33" s="35">
        <f t="shared" si="1"/>
        <v>0</v>
      </c>
      <c r="AA33" s="39" t="s">
        <v>100</v>
      </c>
      <c r="AB33" s="39" t="s">
        <v>103</v>
      </c>
    </row>
  </sheetData>
  <sheetProtection/>
  <mergeCells count="25">
    <mergeCell ref="A1:AB1"/>
    <mergeCell ref="A2:C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dataValidations count="1">
    <dataValidation allowBlank="1" showInputMessage="1" showErrorMessage="1" sqref="C1:C2 C3:C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2022-12-29T09:49:00Z</dcterms:created>
  <dcterms:modified xsi:type="dcterms:W3CDTF">2022-12-30T02:30:36Z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